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795" activeTab="0"/>
  </bookViews>
  <sheets>
    <sheet name="Sheet1" sheetId="1" r:id="rId1"/>
    <sheet name="fax" sheetId="2" r:id="rId2"/>
    <sheet name="Sheet3" sheetId="3" r:id="rId3"/>
  </sheets>
  <definedNames>
    <definedName name="_xlnm.Print_Area" localSheetId="1">'fax'!$A$1:$J$33</definedName>
    <definedName name="_xlnm.Print_Area" localSheetId="0">'Sheet1'!$A$1:$H$179</definedName>
  </definedNames>
  <calcPr fullCalcOnLoad="1"/>
</workbook>
</file>

<file path=xl/sharedStrings.xml><?xml version="1.0" encoding="utf-8"?>
<sst xmlns="http://schemas.openxmlformats.org/spreadsheetml/2006/main" count="174" uniqueCount="126">
  <si>
    <t>JOHN MASTER INDUSTRIES BERHAD - CO . NO. 114842-H</t>
  </si>
  <si>
    <t>QUARTERLY REPORT</t>
  </si>
  <si>
    <t>The figures have not been audited.</t>
  </si>
  <si>
    <t>CURRENT YEAR</t>
  </si>
  <si>
    <t>PRECEDING YEAR</t>
  </si>
  <si>
    <t>QUARTER</t>
  </si>
  <si>
    <t>CORRESPONDING</t>
  </si>
  <si>
    <t>TO DATE</t>
  </si>
  <si>
    <t xml:space="preserve"> ENDED</t>
  </si>
  <si>
    <t>RM'000</t>
  </si>
  <si>
    <t>Revenue</t>
  </si>
  <si>
    <t>N/A</t>
  </si>
  <si>
    <t>Operating Expenses</t>
  </si>
  <si>
    <t>Finance Costs</t>
  </si>
  <si>
    <t>Investing Results :</t>
  </si>
  <si>
    <t>Taxation</t>
  </si>
  <si>
    <t>Minority interest</t>
  </si>
  <si>
    <t>AS AT</t>
  </si>
  <si>
    <t>FINANCIAL</t>
  </si>
  <si>
    <t>Property, Plant and Equipment</t>
  </si>
  <si>
    <t>Land &amp; Development Expenditure</t>
  </si>
  <si>
    <t>Current Assets</t>
  </si>
  <si>
    <t>Cash &amp; short term deposits</t>
  </si>
  <si>
    <t>Current Liabilities</t>
  </si>
  <si>
    <t>Short Term Borrowings</t>
  </si>
  <si>
    <t>Shareholder's Funds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</si>
  <si>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</si>
  <si>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</si>
  <si>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</si>
  <si>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</si>
  <si>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</si>
  <si>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</si>
  <si>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</si>
  <si>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Interest income</t>
  </si>
  <si>
    <t>Unappropriated</t>
  </si>
  <si>
    <t>Total</t>
  </si>
  <si>
    <t>Profits</t>
  </si>
  <si>
    <t>RM '000</t>
  </si>
  <si>
    <t>Net tangible assets per share (RM)</t>
  </si>
  <si>
    <t>AS AT PRECEDING</t>
  </si>
  <si>
    <t>Changes in working capital</t>
  </si>
  <si>
    <t>Cash used in operations</t>
  </si>
  <si>
    <t>INVESTING ACTIVITIES</t>
  </si>
  <si>
    <t>Net cash generated from investing activities</t>
  </si>
  <si>
    <t>FINANCING ACTIVITIES</t>
  </si>
  <si>
    <t>Net increase in cash and cash equivalents</t>
  </si>
  <si>
    <t>Cash and cash equivalents at beginning of the period</t>
  </si>
  <si>
    <t>Cash and cash equivalents at end of the period</t>
  </si>
  <si>
    <t>Note :</t>
  </si>
  <si>
    <t>OPERATING ACTIVITIES</t>
  </si>
  <si>
    <t>Net cash used in financing activities</t>
  </si>
  <si>
    <t>UNAUDITED</t>
  </si>
  <si>
    <t>AUDITED</t>
  </si>
  <si>
    <t>&lt; ------------ Non distributable ----------- &gt;</t>
  </si>
  <si>
    <t>Interest paid</t>
  </si>
  <si>
    <t>Tax paid</t>
  </si>
  <si>
    <t>Non-operating items - interest expenses</t>
  </si>
  <si>
    <t xml:space="preserve">                                     - interest income</t>
  </si>
  <si>
    <t>Land &amp; development expenditure</t>
  </si>
  <si>
    <t>CONDENSED CONSOLIDATED BALANCE SHEET</t>
  </si>
  <si>
    <t>(Unaudited)</t>
  </si>
  <si>
    <t>This statement should be read in conjunction with the notes to this report and the Company's Annual Report</t>
  </si>
  <si>
    <t>Receivables</t>
  </si>
  <si>
    <t>Payables</t>
  </si>
  <si>
    <t>(      ) Denotes cash outflow</t>
  </si>
  <si>
    <t xml:space="preserve">             INDIVIDUAL QUARTER</t>
  </si>
  <si>
    <t xml:space="preserve">            CUMULATIVE QUARTER</t>
  </si>
  <si>
    <t>&lt; --- Distributable ---- &gt;</t>
  </si>
  <si>
    <t>To</t>
  </si>
  <si>
    <t>From</t>
  </si>
  <si>
    <t>Date</t>
  </si>
  <si>
    <t>Re</t>
  </si>
  <si>
    <t>:</t>
  </si>
  <si>
    <t>Josephine</t>
  </si>
  <si>
    <t>Azman Wong &amp; Salleh (Fax no. 22721108)</t>
  </si>
  <si>
    <t>MsYap</t>
  </si>
  <si>
    <t>Annocement @ 31/3/2003</t>
  </si>
  <si>
    <t>Enclose please find :</t>
  </si>
  <si>
    <t>Summary of key financial information</t>
  </si>
  <si>
    <t>1)</t>
  </si>
  <si>
    <t>Condensed Profit &amp; Loss and Balance Sheet</t>
  </si>
  <si>
    <t>Statement of changes in equity</t>
  </si>
  <si>
    <t>pages</t>
  </si>
  <si>
    <t>2)</t>
  </si>
  <si>
    <t>Notes</t>
  </si>
  <si>
    <t>Details Profit &amp; Loss and Balance Sheet</t>
  </si>
  <si>
    <t>3)</t>
  </si>
  <si>
    <t>4)</t>
  </si>
  <si>
    <t>Detail cashflow statement</t>
  </si>
  <si>
    <t>Please advise whether the above is in order and revert to us by   /5/2003</t>
  </si>
  <si>
    <t>Thank you</t>
  </si>
  <si>
    <t>John Master Industries Berhad</t>
  </si>
  <si>
    <t>Hire Purchase  financing (Net)</t>
  </si>
  <si>
    <t>Balance at 1/4/03</t>
  </si>
  <si>
    <t xml:space="preserve">                                         - Diluted</t>
  </si>
  <si>
    <t>Tax recoverable</t>
  </si>
  <si>
    <t>Amount due from a joint venture partner</t>
  </si>
  <si>
    <t>Inventories</t>
  </si>
  <si>
    <t xml:space="preserve">Net Current Assets </t>
  </si>
  <si>
    <t>Net cash generated from/(used) in operating activities</t>
  </si>
  <si>
    <t>Capital expenditure</t>
  </si>
  <si>
    <t>Loss for the year</t>
  </si>
  <si>
    <t>Repayment of bank borrowings</t>
  </si>
  <si>
    <t xml:space="preserve">Other Operating Income                                   </t>
  </si>
  <si>
    <t>for the year ended 31st March 2004</t>
  </si>
  <si>
    <t xml:space="preserve">Goodwill on Consolidation </t>
  </si>
  <si>
    <t>Balance at 1/4/04</t>
  </si>
  <si>
    <t>PERIOD ENDED</t>
  </si>
  <si>
    <t>UNAUDITED CONDENSED CONSOLIDATED STATEMENTS OF CHANGES IN EQUITY</t>
  </si>
  <si>
    <t>31/3/2004</t>
  </si>
  <si>
    <t>Loss before tax before minority interest</t>
  </si>
  <si>
    <t>Unaudited Condensed consolidated income statements for the period ended 30 September 2004</t>
  </si>
  <si>
    <t>30/9/2004</t>
  </si>
  <si>
    <t>30/9/2003</t>
  </si>
  <si>
    <t>UNAUDITED CONDENSED CONSOLIDATED CASH FLOW STATEMENTS FOR THE PERIOD ENDED 30/9/2004</t>
  </si>
  <si>
    <t>FOR THE PERIOD ENDED 30 SEPTEMBER 2004</t>
  </si>
  <si>
    <t>Proceed from disposal of fixed assets</t>
  </si>
  <si>
    <t>Balance at 30/9/04</t>
  </si>
  <si>
    <t>Balance at 30/9/03</t>
  </si>
  <si>
    <t>Profit from operations</t>
  </si>
  <si>
    <t>Profit before taxation</t>
  </si>
  <si>
    <t>Profit/(Loss) after tax</t>
  </si>
  <si>
    <t>Net profit/(loss) for the year</t>
  </si>
  <si>
    <t xml:space="preserve">Earning/(loss)  per share - Basic   (sen)      </t>
  </si>
  <si>
    <t>- share of profit  in associate co</t>
  </si>
  <si>
    <t>YEAR ENDED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</si>
</sst>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_);_(* \(#,##0.0\);_(* &quot;-&quot;??_);_(@_)"/>
    <numFmt numFmtId="170" formatCode="_(* #,##0.000_);_(* \(#,##0.000\);_(* &quot;-&quot;???_);_(@_)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0" fontId="0" fillId="0" borderId="0" xfId="0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164" fontId="2" fillId="0" borderId="3" xfId="15" applyNumberFormat="1" applyFont="1" applyBorder="1" applyAlignment="1">
      <alignment horizontal="right"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2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7" xfId="15" applyNumberFormat="1" applyFont="1" applyBorder="1" applyAlignment="1">
      <alignment/>
    </xf>
    <xf numFmtId="164" fontId="1" fillId="0" borderId="8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10" xfId="15" applyNumberFormat="1" applyFont="1" applyBorder="1" applyAlignment="1">
      <alignment/>
    </xf>
    <xf numFmtId="164" fontId="1" fillId="0" borderId="1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3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14" xfId="0" applyFont="1" applyBorder="1" applyAlignment="1">
      <alignment/>
    </xf>
    <xf numFmtId="164" fontId="2" fillId="0" borderId="15" xfId="15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164" fontId="2" fillId="0" borderId="14" xfId="15" applyNumberFormat="1" applyFont="1" applyBorder="1" applyAlignment="1" quotePrefix="1">
      <alignment/>
    </xf>
    <xf numFmtId="0" fontId="2" fillId="0" borderId="12" xfId="0" applyFont="1" applyBorder="1" applyAlignment="1" quotePrefix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5" xfId="0" applyNumberFormat="1" applyFont="1" applyBorder="1" applyAlignment="1">
      <alignment/>
    </xf>
    <xf numFmtId="165" fontId="1" fillId="0" borderId="17" xfId="15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164" fontId="1" fillId="0" borderId="0" xfId="15" applyNumberFormat="1" applyFont="1" applyAlignment="1">
      <alignment horizontal="left"/>
    </xf>
    <xf numFmtId="164" fontId="1" fillId="0" borderId="0" xfId="15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7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64" fontId="1" fillId="0" borderId="3" xfId="15" applyNumberFormat="1" applyFont="1" applyBorder="1" applyAlignment="1" quotePrefix="1">
      <alignment horizontal="center"/>
    </xf>
    <xf numFmtId="164" fontId="1" fillId="0" borderId="8" xfId="15" applyNumberFormat="1" applyFont="1" applyBorder="1" applyAlignment="1">
      <alignment/>
    </xf>
    <xf numFmtId="164" fontId="2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workbookViewId="0" topLeftCell="A37">
      <selection activeCell="E56" sqref="E56"/>
    </sheetView>
  </sheetViews>
  <sheetFormatPr defaultColWidth="9.140625" defaultRowHeight="12.75"/>
  <cols>
    <col min="1" max="1" width="2.7109375" style="14" customWidth="1"/>
    <col min="2" max="2" width="3.140625" style="14" customWidth="1"/>
    <col min="3" max="3" width="11.00390625" style="14" bestFit="1" customWidth="1"/>
    <col min="4" max="4" width="17.421875" style="14" customWidth="1"/>
    <col min="5" max="5" width="17.7109375" style="14" customWidth="1"/>
    <col min="6" max="6" width="19.140625" style="9" customWidth="1"/>
    <col min="7" max="7" width="16.7109375" style="14" customWidth="1"/>
    <col min="8" max="8" width="20.28125" style="14" customWidth="1"/>
    <col min="9" max="9" width="10.421875" style="14" bestFit="1" customWidth="1"/>
    <col min="10" max="16384" width="9.140625" style="14" customWidth="1"/>
  </cols>
  <sheetData>
    <row r="1" spans="1:7" ht="12.75">
      <c r="A1" s="13" t="s">
        <v>0</v>
      </c>
      <c r="G1" s="1"/>
    </row>
    <row r="2" spans="1:7" ht="12.75">
      <c r="A2" s="13" t="s">
        <v>1</v>
      </c>
      <c r="B2" s="13"/>
      <c r="C2" s="1"/>
      <c r="D2" s="1"/>
      <c r="E2" s="1"/>
      <c r="F2" s="1"/>
      <c r="G2" s="1"/>
    </row>
    <row r="3" spans="1:7" ht="12.75">
      <c r="A3" s="13"/>
      <c r="B3" s="13"/>
      <c r="C3" s="1"/>
      <c r="D3" s="1"/>
      <c r="E3" s="1"/>
      <c r="F3" s="1"/>
      <c r="G3" s="1"/>
    </row>
    <row r="4" spans="1:7" ht="12.75">
      <c r="A4" s="13" t="s">
        <v>111</v>
      </c>
      <c r="B4" s="13"/>
      <c r="C4" s="1"/>
      <c r="D4" s="1"/>
      <c r="E4" s="1"/>
      <c r="F4" s="1"/>
      <c r="G4" s="1"/>
    </row>
    <row r="5" spans="1:7" ht="12.75">
      <c r="A5" s="13" t="s">
        <v>2</v>
      </c>
      <c r="B5" s="13"/>
      <c r="C5" s="1"/>
      <c r="D5" s="1"/>
      <c r="E5" s="1"/>
      <c r="F5" s="1"/>
      <c r="G5" s="1"/>
    </row>
    <row r="6" spans="1:7" ht="13.5" thickBot="1">
      <c r="A6" s="13"/>
      <c r="B6" s="13"/>
      <c r="C6" s="1"/>
      <c r="D6" s="1"/>
      <c r="E6" s="1"/>
      <c r="F6" s="1"/>
      <c r="G6" s="1"/>
    </row>
    <row r="7" spans="1:8" ht="13.5" thickBot="1">
      <c r="A7" s="13"/>
      <c r="B7" s="23"/>
      <c r="C7" s="24"/>
      <c r="D7" s="25"/>
      <c r="E7" s="19" t="s">
        <v>65</v>
      </c>
      <c r="F7" s="2"/>
      <c r="G7" s="57" t="s">
        <v>66</v>
      </c>
      <c r="H7" s="26"/>
    </row>
    <row r="8" spans="1:8" ht="12.75">
      <c r="A8" s="34"/>
      <c r="B8" s="51"/>
      <c r="C8" s="21"/>
      <c r="D8" s="21"/>
      <c r="E8" s="52" t="s">
        <v>3</v>
      </c>
      <c r="F8" s="53" t="s">
        <v>4</v>
      </c>
      <c r="G8" s="52" t="s">
        <v>3</v>
      </c>
      <c r="H8" s="52" t="s">
        <v>4</v>
      </c>
    </row>
    <row r="9" spans="1:8" ht="12.75">
      <c r="A9" s="34"/>
      <c r="B9" s="51"/>
      <c r="C9" s="21"/>
      <c r="D9" s="21"/>
      <c r="E9" s="54" t="s">
        <v>5</v>
      </c>
      <c r="F9" s="53" t="s">
        <v>6</v>
      </c>
      <c r="G9" s="54" t="s">
        <v>7</v>
      </c>
      <c r="H9" s="54" t="s">
        <v>7</v>
      </c>
    </row>
    <row r="10" spans="1:8" ht="12.75">
      <c r="A10" s="34"/>
      <c r="B10" s="51"/>
      <c r="C10" s="21"/>
      <c r="D10" s="21"/>
      <c r="E10" s="54" t="s">
        <v>8</v>
      </c>
      <c r="F10" s="53" t="s">
        <v>5</v>
      </c>
      <c r="G10" s="20"/>
      <c r="H10" s="54"/>
    </row>
    <row r="11" spans="1:8" ht="12.75">
      <c r="A11" s="34"/>
      <c r="B11" s="51"/>
      <c r="C11" s="21"/>
      <c r="D11" s="21"/>
      <c r="E11" s="54" t="s">
        <v>112</v>
      </c>
      <c r="F11" s="53" t="str">
        <f>+H11</f>
        <v>30/9/2003</v>
      </c>
      <c r="G11" s="54" t="str">
        <f>E11</f>
        <v>30/9/2004</v>
      </c>
      <c r="H11" s="54" t="s">
        <v>113</v>
      </c>
    </row>
    <row r="12" spans="1:8" ht="12.75">
      <c r="A12" s="13"/>
      <c r="B12" s="55"/>
      <c r="C12" s="21"/>
      <c r="D12" s="21"/>
      <c r="E12" s="54" t="s">
        <v>9</v>
      </c>
      <c r="F12" s="53" t="s">
        <v>9</v>
      </c>
      <c r="G12" s="54" t="s">
        <v>9</v>
      </c>
      <c r="H12" s="54" t="s">
        <v>9</v>
      </c>
    </row>
    <row r="13" spans="1:8" ht="12.75">
      <c r="A13" s="13"/>
      <c r="B13" s="55"/>
      <c r="C13" s="21"/>
      <c r="D13" s="21"/>
      <c r="E13" s="56" t="s">
        <v>60</v>
      </c>
      <c r="F13" s="56" t="s">
        <v>60</v>
      </c>
      <c r="G13" s="56" t="s">
        <v>60</v>
      </c>
      <c r="H13" s="56" t="s">
        <v>60</v>
      </c>
    </row>
    <row r="14" spans="2:9" ht="13.5" thickBot="1">
      <c r="B14" s="27"/>
      <c r="C14" s="28"/>
      <c r="D14" s="28"/>
      <c r="E14" s="4"/>
      <c r="F14" s="29"/>
      <c r="G14" s="4"/>
      <c r="H14" s="4"/>
      <c r="I14" s="21"/>
    </row>
    <row r="15" spans="1:12" ht="12.75">
      <c r="A15" s="30"/>
      <c r="B15" s="31" t="s">
        <v>10</v>
      </c>
      <c r="C15" s="21"/>
      <c r="D15" s="21"/>
      <c r="E15" s="18">
        <v>12490</v>
      </c>
      <c r="F15" s="18">
        <v>12193</v>
      </c>
      <c r="G15" s="18">
        <v>22442</v>
      </c>
      <c r="H15" s="18">
        <v>22379</v>
      </c>
      <c r="I15" s="58"/>
      <c r="J15" s="17"/>
      <c r="K15" s="17"/>
      <c r="L15" s="17"/>
    </row>
    <row r="16" spans="2:12" ht="12.75">
      <c r="B16" s="31"/>
      <c r="C16" s="21"/>
      <c r="D16" s="21"/>
      <c r="E16" s="5"/>
      <c r="F16" s="5"/>
      <c r="G16" s="5"/>
      <c r="H16" s="5"/>
      <c r="I16" s="21"/>
      <c r="L16" s="17"/>
    </row>
    <row r="17" spans="2:12" ht="12.75">
      <c r="B17" s="31" t="s">
        <v>12</v>
      </c>
      <c r="C17" s="21"/>
      <c r="D17" s="21"/>
      <c r="E17" s="5">
        <v>5745</v>
      </c>
      <c r="F17" s="5">
        <v>4725</v>
      </c>
      <c r="G17" s="5">
        <f>10853-82</f>
        <v>10771</v>
      </c>
      <c r="H17" s="5">
        <v>9027</v>
      </c>
      <c r="I17" s="58"/>
      <c r="J17" s="17"/>
      <c r="K17" s="17"/>
      <c r="L17" s="17"/>
    </row>
    <row r="18" spans="2:12" ht="12.75">
      <c r="B18" s="31"/>
      <c r="C18" s="21"/>
      <c r="D18" s="21"/>
      <c r="E18" s="5"/>
      <c r="F18" s="5"/>
      <c r="G18" s="5"/>
      <c r="H18" s="5"/>
      <c r="I18" s="21"/>
      <c r="K18" s="17"/>
      <c r="L18" s="17"/>
    </row>
    <row r="19" spans="2:12" ht="12.75">
      <c r="B19" s="31" t="s">
        <v>103</v>
      </c>
      <c r="C19" s="21"/>
      <c r="D19" s="21"/>
      <c r="E19" s="5">
        <v>1940</v>
      </c>
      <c r="F19" s="5">
        <v>130</v>
      </c>
      <c r="G19" s="5">
        <v>2048</v>
      </c>
      <c r="H19" s="5">
        <v>161</v>
      </c>
      <c r="I19" s="58"/>
      <c r="J19" s="17"/>
      <c r="K19" s="17"/>
      <c r="L19" s="17"/>
    </row>
    <row r="20" spans="2:12" ht="12.75">
      <c r="B20" s="31"/>
      <c r="C20" s="21"/>
      <c r="D20" s="21"/>
      <c r="E20" s="6"/>
      <c r="F20" s="6"/>
      <c r="G20" s="6"/>
      <c r="H20" s="6"/>
      <c r="I20" s="21"/>
      <c r="K20" s="17"/>
      <c r="L20" s="17"/>
    </row>
    <row r="21" spans="1:12" ht="12.75">
      <c r="A21" s="30"/>
      <c r="B21" s="31" t="s">
        <v>119</v>
      </c>
      <c r="C21" s="21"/>
      <c r="D21" s="21"/>
      <c r="E21" s="5">
        <v>1314</v>
      </c>
      <c r="F21" s="5">
        <v>554</v>
      </c>
      <c r="G21" s="5">
        <f>417+82</f>
        <v>499</v>
      </c>
      <c r="H21" s="5">
        <v>671</v>
      </c>
      <c r="I21" s="21"/>
      <c r="J21" s="17"/>
      <c r="K21" s="17"/>
      <c r="L21" s="17"/>
    </row>
    <row r="22" spans="2:12" ht="12.75">
      <c r="B22" s="31"/>
      <c r="C22" s="21"/>
      <c r="D22" s="21"/>
      <c r="E22" s="5"/>
      <c r="F22" s="5"/>
      <c r="G22" s="5"/>
      <c r="H22" s="5"/>
      <c r="I22" s="21"/>
      <c r="K22" s="17"/>
      <c r="L22" s="17"/>
    </row>
    <row r="23" spans="2:12" ht="12.75">
      <c r="B23" s="31" t="s">
        <v>13</v>
      </c>
      <c r="C23" s="21"/>
      <c r="D23" s="21"/>
      <c r="E23" s="5">
        <v>18</v>
      </c>
      <c r="F23" s="5">
        <v>65</v>
      </c>
      <c r="G23" s="5">
        <v>82</v>
      </c>
      <c r="H23" s="5">
        <v>119</v>
      </c>
      <c r="I23" s="58"/>
      <c r="J23" s="17"/>
      <c r="K23" s="17"/>
      <c r="L23" s="17"/>
    </row>
    <row r="24" spans="2:12" ht="12.75">
      <c r="B24" s="31"/>
      <c r="C24" s="21"/>
      <c r="D24" s="21"/>
      <c r="E24" s="5"/>
      <c r="F24" s="5"/>
      <c r="G24" s="5"/>
      <c r="H24" s="5"/>
      <c r="I24" s="21"/>
      <c r="K24" s="17"/>
      <c r="L24" s="17"/>
    </row>
    <row r="25" spans="2:12" ht="12.75">
      <c r="B25" s="31"/>
      <c r="C25" s="21"/>
      <c r="D25" s="21"/>
      <c r="E25" s="5"/>
      <c r="F25" s="5"/>
      <c r="G25" s="5"/>
      <c r="H25" s="5"/>
      <c r="I25" s="21"/>
      <c r="K25" s="17"/>
      <c r="L25" s="17"/>
    </row>
    <row r="26" spans="2:12" ht="12.75">
      <c r="B26" s="31" t="s">
        <v>14</v>
      </c>
      <c r="C26" s="21"/>
      <c r="D26" s="21"/>
      <c r="E26" s="5"/>
      <c r="F26" s="5"/>
      <c r="G26" s="5"/>
      <c r="H26" s="5"/>
      <c r="I26" s="21"/>
      <c r="K26" s="17"/>
      <c r="L26" s="17"/>
    </row>
    <row r="27" spans="2:12" ht="12.75">
      <c r="B27" s="36" t="s">
        <v>124</v>
      </c>
      <c r="C27" s="21"/>
      <c r="D27" s="21"/>
      <c r="E27" s="5">
        <v>0</v>
      </c>
      <c r="F27" s="5">
        <v>178</v>
      </c>
      <c r="G27" s="5">
        <v>0</v>
      </c>
      <c r="H27" s="5">
        <v>93</v>
      </c>
      <c r="I27" s="58"/>
      <c r="J27" s="17"/>
      <c r="K27" s="17"/>
      <c r="L27" s="17"/>
    </row>
    <row r="28" spans="2:12" ht="12.75">
      <c r="B28" s="31"/>
      <c r="C28" s="21"/>
      <c r="D28" s="21"/>
      <c r="E28" s="6"/>
      <c r="F28" s="6"/>
      <c r="G28" s="6"/>
      <c r="H28" s="6"/>
      <c r="I28" s="21"/>
      <c r="K28" s="17"/>
      <c r="L28" s="17"/>
    </row>
    <row r="29" spans="2:12" ht="12.75">
      <c r="B29" s="31" t="s">
        <v>120</v>
      </c>
      <c r="C29" s="21"/>
      <c r="D29" s="21"/>
      <c r="E29" s="5">
        <f>+E21-E23+E27+E24</f>
        <v>1296</v>
      </c>
      <c r="F29" s="5">
        <f>+F21-F23+F27+F24</f>
        <v>667</v>
      </c>
      <c r="G29" s="5">
        <f>+G21-G23+G27+G24</f>
        <v>417</v>
      </c>
      <c r="H29" s="5">
        <f>+H21-H23+H27+H24</f>
        <v>645</v>
      </c>
      <c r="I29" s="21"/>
      <c r="J29" s="17"/>
      <c r="K29" s="17"/>
      <c r="L29" s="17"/>
    </row>
    <row r="30" spans="2:12" ht="12.75">
      <c r="B30" s="31"/>
      <c r="C30" s="21"/>
      <c r="D30" s="21"/>
      <c r="E30" s="5"/>
      <c r="F30" s="5"/>
      <c r="G30" s="5"/>
      <c r="H30" s="5"/>
      <c r="I30" s="21"/>
      <c r="K30" s="17"/>
      <c r="L30" s="17"/>
    </row>
    <row r="31" spans="2:12" ht="12.75">
      <c r="B31" s="31" t="s">
        <v>15</v>
      </c>
      <c r="C31" s="21"/>
      <c r="D31" s="21"/>
      <c r="E31" s="5">
        <v>27</v>
      </c>
      <c r="F31" s="5">
        <v>386</v>
      </c>
      <c r="G31" s="5">
        <v>55</v>
      </c>
      <c r="H31" s="5">
        <v>588</v>
      </c>
      <c r="I31" s="58"/>
      <c r="J31" s="17"/>
      <c r="K31" s="17"/>
      <c r="L31" s="17"/>
    </row>
    <row r="32" spans="2:12" ht="12.75">
      <c r="B32" s="31"/>
      <c r="C32" s="21"/>
      <c r="D32" s="21"/>
      <c r="E32" s="6"/>
      <c r="F32" s="6"/>
      <c r="G32" s="6"/>
      <c r="H32" s="6"/>
      <c r="I32" s="21"/>
      <c r="K32" s="17"/>
      <c r="L32" s="17"/>
    </row>
    <row r="33" spans="2:12" ht="12.75">
      <c r="B33" s="31" t="s">
        <v>121</v>
      </c>
      <c r="C33" s="21"/>
      <c r="D33" s="21"/>
      <c r="E33" s="5">
        <f>+E29-E31</f>
        <v>1269</v>
      </c>
      <c r="F33" s="5">
        <f>+F29-F31</f>
        <v>281</v>
      </c>
      <c r="G33" s="5">
        <f>+G29-G31</f>
        <v>362</v>
      </c>
      <c r="H33" s="5">
        <f>+H29-H31</f>
        <v>57</v>
      </c>
      <c r="I33" s="21"/>
      <c r="J33" s="17"/>
      <c r="K33" s="17"/>
      <c r="L33" s="17"/>
    </row>
    <row r="34" spans="2:12" ht="12.75">
      <c r="B34" s="31"/>
      <c r="C34" s="21"/>
      <c r="D34" s="21"/>
      <c r="E34" s="5"/>
      <c r="F34" s="5"/>
      <c r="G34" s="5"/>
      <c r="H34" s="5"/>
      <c r="I34" s="21"/>
      <c r="K34" s="17"/>
      <c r="L34" s="17"/>
    </row>
    <row r="35" spans="2:12" ht="12.75">
      <c r="B35" s="31" t="s">
        <v>16</v>
      </c>
      <c r="C35" s="21"/>
      <c r="D35" s="21"/>
      <c r="E35" s="5">
        <v>-4</v>
      </c>
      <c r="F35" s="5">
        <v>1</v>
      </c>
      <c r="G35" s="5">
        <v>-16</v>
      </c>
      <c r="H35" s="5">
        <v>-8</v>
      </c>
      <c r="I35" s="58"/>
      <c r="J35" s="17"/>
      <c r="K35" s="17"/>
      <c r="L35" s="17"/>
    </row>
    <row r="36" spans="2:12" ht="12.75">
      <c r="B36" s="31"/>
      <c r="C36" s="21"/>
      <c r="D36" s="21"/>
      <c r="E36" s="6"/>
      <c r="F36" s="6"/>
      <c r="G36" s="6"/>
      <c r="H36" s="6"/>
      <c r="I36" s="21"/>
      <c r="K36" s="17"/>
      <c r="L36" s="17"/>
    </row>
    <row r="37" spans="2:12" ht="13.5" thickBot="1">
      <c r="B37" s="31" t="s">
        <v>122</v>
      </c>
      <c r="C37" s="21"/>
      <c r="D37" s="21"/>
      <c r="E37" s="4">
        <f>+E33-E35</f>
        <v>1273</v>
      </c>
      <c r="F37" s="32">
        <f>+F33-F35</f>
        <v>280</v>
      </c>
      <c r="G37" s="4">
        <f>+G33-G35</f>
        <v>378</v>
      </c>
      <c r="H37" s="4">
        <f>+H33-H35</f>
        <v>65</v>
      </c>
      <c r="I37" s="21"/>
      <c r="J37" s="17"/>
      <c r="K37" s="17"/>
      <c r="L37" s="17"/>
    </row>
    <row r="38" spans="2:9" ht="12.75">
      <c r="B38" s="31"/>
      <c r="C38" s="21"/>
      <c r="D38" s="21"/>
      <c r="E38" s="5"/>
      <c r="F38" s="5"/>
      <c r="G38" s="5"/>
      <c r="H38" s="5"/>
      <c r="I38" s="21"/>
    </row>
    <row r="39" spans="2:8" ht="12.75">
      <c r="B39" s="31" t="s">
        <v>123</v>
      </c>
      <c r="C39" s="21"/>
      <c r="D39" s="21"/>
      <c r="E39" s="7">
        <f>+E37/72933*100</f>
        <v>1.745437593407648</v>
      </c>
      <c r="F39" s="7">
        <v>0.38</v>
      </c>
      <c r="G39" s="7">
        <f>+G37/72933*100</f>
        <v>0.5182839044054132</v>
      </c>
      <c r="H39" s="7">
        <v>0.09</v>
      </c>
    </row>
    <row r="40" spans="2:8" ht="12.75">
      <c r="B40" s="31" t="s">
        <v>94</v>
      </c>
      <c r="C40" s="21"/>
      <c r="D40" s="21"/>
      <c r="E40" s="8" t="s">
        <v>11</v>
      </c>
      <c r="F40" s="8" t="s">
        <v>11</v>
      </c>
      <c r="G40" s="8" t="s">
        <v>11</v>
      </c>
      <c r="H40" s="8" t="s">
        <v>11</v>
      </c>
    </row>
    <row r="41" spans="2:8" ht="13.5" thickBot="1">
      <c r="B41" s="37"/>
      <c r="C41" s="28"/>
      <c r="D41" s="28"/>
      <c r="E41" s="4"/>
      <c r="F41" s="4"/>
      <c r="G41" s="4"/>
      <c r="H41" s="4"/>
    </row>
    <row r="42" spans="5:8" ht="12.75">
      <c r="E42" s="9"/>
      <c r="G42" s="9"/>
      <c r="H42" s="9"/>
    </row>
    <row r="43" spans="5:8" ht="12.75">
      <c r="E43" s="9"/>
      <c r="G43" s="9"/>
      <c r="H43" s="9"/>
    </row>
    <row r="44" spans="1:8" ht="12.75">
      <c r="A44" s="13" t="s">
        <v>61</v>
      </c>
      <c r="E44" s="9"/>
      <c r="G44" s="9"/>
      <c r="H44" s="9"/>
    </row>
    <row r="45" spans="1:8" ht="12.75">
      <c r="A45" s="13" t="s">
        <v>104</v>
      </c>
      <c r="E45" s="9"/>
      <c r="G45" s="9"/>
      <c r="H45" s="9"/>
    </row>
    <row r="46" spans="5:8" ht="12.75">
      <c r="E46" s="9"/>
      <c r="G46" s="9"/>
      <c r="H46" s="9"/>
    </row>
    <row r="48" spans="1:5" ht="12.75">
      <c r="A48" s="13" t="s">
        <v>0</v>
      </c>
      <c r="D48" s="9"/>
      <c r="E48" s="9"/>
    </row>
    <row r="49" spans="1:5" ht="12.75">
      <c r="A49" s="13" t="s">
        <v>59</v>
      </c>
      <c r="D49" s="9"/>
      <c r="E49" s="9"/>
    </row>
    <row r="50" spans="1:5" ht="12.75">
      <c r="A50" s="13"/>
      <c r="D50" s="9"/>
      <c r="E50" s="9"/>
    </row>
    <row r="51" spans="4:7" ht="12.75">
      <c r="D51" s="9"/>
      <c r="F51" s="10" t="s">
        <v>17</v>
      </c>
      <c r="G51" s="49" t="s">
        <v>39</v>
      </c>
    </row>
    <row r="52" spans="4:7" ht="12.75">
      <c r="D52" s="9"/>
      <c r="F52" s="10" t="s">
        <v>18</v>
      </c>
      <c r="G52" s="10" t="s">
        <v>18</v>
      </c>
    </row>
    <row r="53" spans="4:7" ht="12.75">
      <c r="D53" s="9"/>
      <c r="F53" s="10" t="s">
        <v>107</v>
      </c>
      <c r="G53" s="10" t="s">
        <v>125</v>
      </c>
    </row>
    <row r="54" spans="4:7" ht="12.75">
      <c r="D54" s="9"/>
      <c r="F54" s="10" t="str">
        <f>+E11</f>
        <v>30/9/2004</v>
      </c>
      <c r="G54" s="10" t="s">
        <v>109</v>
      </c>
    </row>
    <row r="55" spans="4:7" ht="12.75">
      <c r="D55" s="9"/>
      <c r="F55" s="10" t="s">
        <v>9</v>
      </c>
      <c r="G55" s="10" t="s">
        <v>9</v>
      </c>
    </row>
    <row r="56" spans="4:7" ht="12.75">
      <c r="D56" s="9"/>
      <c r="F56" s="10" t="s">
        <v>51</v>
      </c>
      <c r="G56" s="10" t="s">
        <v>52</v>
      </c>
    </row>
    <row r="57" spans="4:7" ht="12.75">
      <c r="D57" s="9"/>
      <c r="G57" s="9"/>
    </row>
    <row r="58" spans="1:8" ht="12.75">
      <c r="A58" s="30"/>
      <c r="B58" s="14" t="s">
        <v>19</v>
      </c>
      <c r="D58" s="9"/>
      <c r="F58" s="9">
        <v>3290</v>
      </c>
      <c r="G58" s="9">
        <v>5699</v>
      </c>
      <c r="H58" s="17"/>
    </row>
    <row r="59" spans="1:8" ht="12.75">
      <c r="A59" s="30"/>
      <c r="B59" s="14" t="s">
        <v>105</v>
      </c>
      <c r="D59" s="9"/>
      <c r="F59" s="9">
        <v>7659</v>
      </c>
      <c r="G59" s="9">
        <v>7659</v>
      </c>
      <c r="H59" s="17"/>
    </row>
    <row r="60" spans="1:8" ht="12.75">
      <c r="A60" s="30"/>
      <c r="B60" s="14" t="s">
        <v>20</v>
      </c>
      <c r="D60" s="9"/>
      <c r="F60" s="9">
        <v>121842</v>
      </c>
      <c r="G60" s="9">
        <v>119509</v>
      </c>
      <c r="H60" s="17"/>
    </row>
    <row r="61" spans="1:8" ht="12.75">
      <c r="A61" s="30"/>
      <c r="D61" s="9"/>
      <c r="G61" s="9"/>
      <c r="H61" s="17"/>
    </row>
    <row r="62" spans="1:8" ht="12.75">
      <c r="A62" s="30"/>
      <c r="B62" s="38" t="s">
        <v>21</v>
      </c>
      <c r="D62" s="9"/>
      <c r="G62" s="9"/>
      <c r="H62" s="17"/>
    </row>
    <row r="63" spans="3:8" ht="12.75">
      <c r="C63" s="14" t="s">
        <v>97</v>
      </c>
      <c r="D63" s="9"/>
      <c r="E63" s="17"/>
      <c r="F63" s="9">
        <v>37482</v>
      </c>
      <c r="G63" s="9">
        <v>32385</v>
      </c>
      <c r="H63" s="17"/>
    </row>
    <row r="64" spans="3:8" ht="12.75">
      <c r="C64" s="14" t="s">
        <v>62</v>
      </c>
      <c r="D64" s="9"/>
      <c r="E64" s="17"/>
      <c r="F64" s="9">
        <f>11769+1241</f>
        <v>13010</v>
      </c>
      <c r="G64" s="9">
        <f>10495+851</f>
        <v>11346</v>
      </c>
      <c r="H64" s="17"/>
    </row>
    <row r="65" spans="3:8" ht="12.75">
      <c r="C65" s="14" t="s">
        <v>95</v>
      </c>
      <c r="D65" s="9"/>
      <c r="E65" s="17"/>
      <c r="F65" s="9">
        <v>545</v>
      </c>
      <c r="G65" s="9">
        <v>212</v>
      </c>
      <c r="H65" s="17"/>
    </row>
    <row r="66" spans="3:8" ht="12.75">
      <c r="C66" s="14" t="s">
        <v>96</v>
      </c>
      <c r="D66" s="9"/>
      <c r="E66" s="17"/>
      <c r="F66" s="9">
        <f>34500+5047</f>
        <v>39547</v>
      </c>
      <c r="G66" s="9">
        <v>38381</v>
      </c>
      <c r="H66" s="17"/>
    </row>
    <row r="67" spans="3:8" ht="12.75">
      <c r="C67" s="14" t="s">
        <v>22</v>
      </c>
      <c r="D67" s="9"/>
      <c r="E67" s="17"/>
      <c r="F67" s="9">
        <v>176</v>
      </c>
      <c r="G67" s="9">
        <f>2690+746</f>
        <v>3436</v>
      </c>
      <c r="H67" s="17"/>
    </row>
    <row r="68" spans="3:8" ht="12.75">
      <c r="C68" s="14" t="s">
        <v>58</v>
      </c>
      <c r="D68" s="9"/>
      <c r="E68" s="17"/>
      <c r="F68" s="9">
        <v>3402</v>
      </c>
      <c r="G68" s="9">
        <v>2632</v>
      </c>
      <c r="H68" s="17"/>
    </row>
    <row r="69" spans="4:8" ht="12.75">
      <c r="D69" s="9"/>
      <c r="G69" s="9"/>
      <c r="H69" s="17"/>
    </row>
    <row r="70" spans="4:8" ht="12.75">
      <c r="D70" s="9"/>
      <c r="F70" s="11">
        <f>SUM(F63:F69)</f>
        <v>94162</v>
      </c>
      <c r="G70" s="11">
        <f>SUM(G63:G69)</f>
        <v>88392</v>
      </c>
      <c r="H70" s="17"/>
    </row>
    <row r="71" spans="4:8" ht="12.75">
      <c r="D71" s="9"/>
      <c r="G71" s="9"/>
      <c r="H71" s="17"/>
    </row>
    <row r="72" spans="1:8" ht="12.75">
      <c r="A72" s="30"/>
      <c r="B72" s="15" t="s">
        <v>23</v>
      </c>
      <c r="D72" s="9"/>
      <c r="G72" s="9"/>
      <c r="H72" s="17"/>
    </row>
    <row r="73" spans="3:8" ht="12.75">
      <c r="C73" s="14" t="s">
        <v>24</v>
      </c>
      <c r="D73" s="9"/>
      <c r="F73" s="9">
        <f>8970+13790+170</f>
        <v>22930</v>
      </c>
      <c r="G73" s="9">
        <v>22976</v>
      </c>
      <c r="H73" s="17"/>
    </row>
    <row r="74" spans="3:8" ht="12.75">
      <c r="C74" s="14" t="s">
        <v>63</v>
      </c>
      <c r="D74" s="9"/>
      <c r="F74" s="9">
        <f>22764+17429</f>
        <v>40193</v>
      </c>
      <c r="G74" s="9">
        <f>13835+15143</f>
        <v>28978</v>
      </c>
      <c r="H74" s="17"/>
    </row>
    <row r="75" spans="3:8" ht="12.75">
      <c r="C75" s="14" t="s">
        <v>15</v>
      </c>
      <c r="D75" s="9"/>
      <c r="F75" s="9">
        <v>928</v>
      </c>
      <c r="G75" s="9">
        <v>1558</v>
      </c>
      <c r="H75" s="17"/>
    </row>
    <row r="76" spans="4:8" ht="12.75">
      <c r="D76" s="9"/>
      <c r="G76" s="9"/>
      <c r="H76" s="17"/>
    </row>
    <row r="77" spans="4:8" ht="12.75">
      <c r="D77" s="9"/>
      <c r="F77" s="11">
        <f>SUM(F73:F76)</f>
        <v>64051</v>
      </c>
      <c r="G77" s="11">
        <f>SUM(G73:G76)</f>
        <v>53512</v>
      </c>
      <c r="H77" s="17"/>
    </row>
    <row r="78" spans="4:8" ht="12.75">
      <c r="D78" s="9"/>
      <c r="G78" s="9"/>
      <c r="H78" s="17"/>
    </row>
    <row r="79" spans="1:8" ht="12.75">
      <c r="A79" s="30"/>
      <c r="B79" s="14" t="s">
        <v>98</v>
      </c>
      <c r="D79" s="9"/>
      <c r="F79" s="9">
        <f>+F70-F77</f>
        <v>30111</v>
      </c>
      <c r="G79" s="9">
        <f>+G70-G77</f>
        <v>34880</v>
      </c>
      <c r="H79" s="17"/>
    </row>
    <row r="80" spans="4:8" ht="12.75">
      <c r="D80" s="9"/>
      <c r="G80" s="9"/>
      <c r="H80" s="17"/>
    </row>
    <row r="81" spans="1:8" ht="13.5" thickBot="1">
      <c r="A81" s="13"/>
      <c r="B81" s="13"/>
      <c r="C81" s="13"/>
      <c r="D81" s="1"/>
      <c r="F81" s="12">
        <f>SUM(F58:F61)+F79</f>
        <v>162902</v>
      </c>
      <c r="G81" s="12">
        <f>SUM(G58:G61)+G79</f>
        <v>167747</v>
      </c>
      <c r="H81" s="17"/>
    </row>
    <row r="82" spans="4:8" ht="13.5" thickTop="1">
      <c r="D82" s="9"/>
      <c r="G82" s="9"/>
      <c r="H82" s="17"/>
    </row>
    <row r="83" spans="1:8" ht="12.75">
      <c r="A83" s="30"/>
      <c r="B83" s="14" t="s">
        <v>25</v>
      </c>
      <c r="D83" s="9"/>
      <c r="G83" s="9"/>
      <c r="H83" s="17"/>
    </row>
    <row r="84" spans="2:8" ht="12.75">
      <c r="B84" s="14" t="s">
        <v>26</v>
      </c>
      <c r="D84" s="9"/>
      <c r="F84" s="9">
        <v>72933</v>
      </c>
      <c r="G84" s="9">
        <v>72933</v>
      </c>
      <c r="H84" s="17"/>
    </row>
    <row r="85" spans="2:8" ht="12.75">
      <c r="B85" s="14" t="s">
        <v>27</v>
      </c>
      <c r="D85" s="9"/>
      <c r="F85" s="9">
        <f>+F169+G169</f>
        <v>42178</v>
      </c>
      <c r="G85" s="9">
        <v>41800</v>
      </c>
      <c r="H85" s="17"/>
    </row>
    <row r="86" spans="4:8" ht="12.75">
      <c r="D86" s="9"/>
      <c r="G86" s="9"/>
      <c r="H86" s="17"/>
    </row>
    <row r="87" spans="4:8" ht="12.75">
      <c r="D87" s="9"/>
      <c r="F87" s="11">
        <f>SUM(F84:F86)</f>
        <v>115111</v>
      </c>
      <c r="G87" s="11">
        <f>SUM(G84:G86)</f>
        <v>114733</v>
      </c>
      <c r="H87" s="17"/>
    </row>
    <row r="88" spans="4:8" ht="12.75">
      <c r="D88" s="9"/>
      <c r="G88" s="9"/>
      <c r="H88" s="17"/>
    </row>
    <row r="89" spans="1:8" ht="12.75">
      <c r="A89" s="30"/>
      <c r="B89" s="14" t="s">
        <v>29</v>
      </c>
      <c r="D89" s="9"/>
      <c r="F89" s="9">
        <v>131</v>
      </c>
      <c r="G89" s="9">
        <v>147</v>
      </c>
      <c r="H89" s="17"/>
    </row>
    <row r="90" spans="4:8" ht="12.75">
      <c r="D90" s="9"/>
      <c r="G90" s="9"/>
      <c r="H90" s="17"/>
    </row>
    <row r="91" spans="1:8" ht="12.75">
      <c r="A91" s="30"/>
      <c r="B91" s="14" t="s">
        <v>30</v>
      </c>
      <c r="D91" s="9"/>
      <c r="F91" s="9">
        <f>44994+403</f>
        <v>45397</v>
      </c>
      <c r="G91" s="9">
        <v>50604</v>
      </c>
      <c r="H91" s="17"/>
    </row>
    <row r="92" spans="4:8" ht="12.75">
      <c r="D92" s="9"/>
      <c r="G92" s="9"/>
      <c r="H92" s="17"/>
    </row>
    <row r="93" spans="1:8" ht="12.75">
      <c r="A93" s="30"/>
      <c r="B93" s="14" t="s">
        <v>31</v>
      </c>
      <c r="D93" s="9"/>
      <c r="F93" s="9">
        <v>2263</v>
      </c>
      <c r="G93" s="9">
        <v>2263</v>
      </c>
      <c r="H93" s="17"/>
    </row>
    <row r="94" spans="4:8" ht="12.75">
      <c r="D94" s="9"/>
      <c r="G94" s="9"/>
      <c r="H94" s="17"/>
    </row>
    <row r="95" spans="1:8" ht="13.5" thickBot="1">
      <c r="A95" s="13"/>
      <c r="B95" s="13"/>
      <c r="C95" s="13"/>
      <c r="D95" s="1"/>
      <c r="F95" s="12">
        <f>SUM(F87:F94)</f>
        <v>162902</v>
      </c>
      <c r="G95" s="12">
        <f>SUM(G87:G94)</f>
        <v>167747</v>
      </c>
      <c r="H95" s="17"/>
    </row>
    <row r="96" spans="4:8" ht="13.5" thickTop="1">
      <c r="D96" s="9"/>
      <c r="F96" s="9">
        <f>+F95-F81</f>
        <v>0</v>
      </c>
      <c r="G96" s="9">
        <f>+G95-G81</f>
        <v>0</v>
      </c>
      <c r="H96" s="17"/>
    </row>
    <row r="97" spans="1:8" ht="13.5" thickBot="1">
      <c r="A97" s="35"/>
      <c r="B97" s="13" t="s">
        <v>38</v>
      </c>
      <c r="C97" s="13"/>
      <c r="D97" s="1"/>
      <c r="F97" s="41">
        <f>+(SUM(F84:F85)-F59)/F84</f>
        <v>1.4732974099515994</v>
      </c>
      <c r="G97" s="41">
        <f>+(SUM(G84:G85)-G59)/G84</f>
        <v>1.4681145709075454</v>
      </c>
      <c r="H97" s="17"/>
    </row>
    <row r="98" spans="4:8" ht="13.5" thickTop="1">
      <c r="D98" s="9"/>
      <c r="G98" s="9"/>
      <c r="H98" s="17"/>
    </row>
    <row r="99" spans="4:8" ht="12.75">
      <c r="D99" s="9"/>
      <c r="G99" s="9"/>
      <c r="H99" s="17"/>
    </row>
    <row r="100" spans="1:8" ht="12.75">
      <c r="A100" s="13" t="s">
        <v>61</v>
      </c>
      <c r="D100" s="9"/>
      <c r="G100" s="9"/>
      <c r="H100" s="17"/>
    </row>
    <row r="101" spans="1:8" ht="12.75">
      <c r="A101" s="13" t="s">
        <v>104</v>
      </c>
      <c r="D101" s="9"/>
      <c r="G101" s="9"/>
      <c r="H101" s="17"/>
    </row>
    <row r="102" spans="1:8" ht="12.75">
      <c r="A102" s="13"/>
      <c r="D102" s="9"/>
      <c r="G102" s="9"/>
      <c r="H102" s="17"/>
    </row>
    <row r="103" spans="1:8" ht="12.75">
      <c r="A103" s="13"/>
      <c r="D103" s="9"/>
      <c r="G103" s="9"/>
      <c r="H103" s="17"/>
    </row>
    <row r="104" spans="1:8" ht="12.75">
      <c r="A104" s="13"/>
      <c r="D104" s="9"/>
      <c r="G104" s="9"/>
      <c r="H104" s="17"/>
    </row>
    <row r="105" ht="12.75">
      <c r="H105" s="17"/>
    </row>
    <row r="106" spans="1:8" ht="12.75">
      <c r="A106" s="13" t="str">
        <f>+A1</f>
        <v>JOHN MASTER INDUSTRIES BERHAD - CO . NO. 114842-H</v>
      </c>
      <c r="H106" s="17"/>
    </row>
    <row r="107" spans="1:8" ht="12.75">
      <c r="A107" s="13" t="s">
        <v>114</v>
      </c>
      <c r="H107" s="17"/>
    </row>
    <row r="108" ht="12.75">
      <c r="A108" s="13" t="s">
        <v>2</v>
      </c>
    </row>
    <row r="109" ht="12.75">
      <c r="A109" s="13"/>
    </row>
    <row r="110" spans="6:7" ht="12.75">
      <c r="F110" s="10" t="s">
        <v>17</v>
      </c>
      <c r="G110" s="10" t="s">
        <v>17</v>
      </c>
    </row>
    <row r="111" spans="6:7" ht="12.75">
      <c r="F111" s="10" t="s">
        <v>18</v>
      </c>
      <c r="G111" s="10" t="s">
        <v>18</v>
      </c>
    </row>
    <row r="112" spans="6:7" ht="12.75">
      <c r="F112" s="10" t="s">
        <v>107</v>
      </c>
      <c r="G112" s="10" t="s">
        <v>107</v>
      </c>
    </row>
    <row r="113" spans="6:7" ht="12.75">
      <c r="F113" s="10" t="str">
        <f>+E11</f>
        <v>30/9/2004</v>
      </c>
      <c r="G113" s="10" t="str">
        <f>+F11</f>
        <v>30/9/2003</v>
      </c>
    </row>
    <row r="114" spans="6:7" ht="12.75">
      <c r="F114" s="10" t="s">
        <v>9</v>
      </c>
      <c r="G114" s="10" t="s">
        <v>9</v>
      </c>
    </row>
    <row r="115" spans="6:7" ht="12.75">
      <c r="F115" s="10" t="s">
        <v>51</v>
      </c>
      <c r="G115" s="10" t="s">
        <v>51</v>
      </c>
    </row>
    <row r="117" ht="12.75">
      <c r="A117" s="13" t="s">
        <v>49</v>
      </c>
    </row>
    <row r="118" spans="2:7" ht="12.75">
      <c r="B118" s="14" t="s">
        <v>110</v>
      </c>
      <c r="F118" s="17">
        <f>+G29</f>
        <v>417</v>
      </c>
      <c r="G118" s="17">
        <f>+H29</f>
        <v>645</v>
      </c>
    </row>
    <row r="119" spans="2:7" ht="12.75">
      <c r="B119" s="14" t="s">
        <v>32</v>
      </c>
      <c r="F119" s="17">
        <f>568-1962+546</f>
        <v>-848</v>
      </c>
      <c r="G119" s="17">
        <v>285</v>
      </c>
    </row>
    <row r="120" spans="2:7" ht="12.75">
      <c r="B120" s="14" t="s">
        <v>56</v>
      </c>
      <c r="F120" s="17">
        <v>82</v>
      </c>
      <c r="G120" s="17">
        <v>119</v>
      </c>
    </row>
    <row r="121" spans="2:8" ht="12.75">
      <c r="B121" s="14" t="s">
        <v>57</v>
      </c>
      <c r="F121" s="17">
        <v>-2</v>
      </c>
      <c r="G121" s="17">
        <v>-1</v>
      </c>
      <c r="H121" s="17"/>
    </row>
    <row r="122" spans="2:7" ht="12.75">
      <c r="B122" s="14" t="s">
        <v>40</v>
      </c>
      <c r="D122" s="21"/>
      <c r="E122" s="33"/>
      <c r="F122" s="33">
        <f>-9867+6136+2</f>
        <v>-3729</v>
      </c>
      <c r="G122" s="33">
        <v>700</v>
      </c>
    </row>
    <row r="123" spans="2:7" ht="12.75">
      <c r="B123" s="14" t="s">
        <v>41</v>
      </c>
      <c r="D123" s="21"/>
      <c r="E123" s="21"/>
      <c r="F123" s="40">
        <f>SUM(F118:F122)</f>
        <v>-4080</v>
      </c>
      <c r="G123" s="40">
        <f>SUM(G118:G122)</f>
        <v>1748</v>
      </c>
    </row>
    <row r="124" spans="4:6" ht="12.75">
      <c r="D124" s="21"/>
      <c r="E124" s="21"/>
      <c r="F124" s="14"/>
    </row>
    <row r="125" spans="3:7" ht="12.75">
      <c r="C125" s="14" t="s">
        <v>54</v>
      </c>
      <c r="D125" s="21"/>
      <c r="E125" s="21"/>
      <c r="F125" s="17">
        <f>-F120</f>
        <v>-82</v>
      </c>
      <c r="G125" s="17">
        <v>-119</v>
      </c>
    </row>
    <row r="126" spans="3:7" ht="12.75">
      <c r="C126" s="14" t="s">
        <v>55</v>
      </c>
      <c r="D126" s="21"/>
      <c r="E126" s="21"/>
      <c r="F126" s="17">
        <v>-1018</v>
      </c>
      <c r="G126" s="17">
        <v>-1078</v>
      </c>
    </row>
    <row r="127" spans="4:7" ht="12.75">
      <c r="D127" s="21"/>
      <c r="E127" s="21"/>
      <c r="F127" s="39"/>
      <c r="G127" s="39"/>
    </row>
    <row r="128" spans="2:8" ht="12.75">
      <c r="B128" s="14" t="s">
        <v>99</v>
      </c>
      <c r="D128" s="21"/>
      <c r="E128" s="21"/>
      <c r="F128" s="40">
        <f>SUM(F123:F127)</f>
        <v>-5180</v>
      </c>
      <c r="G128" s="40">
        <f>SUM(G123:G127)</f>
        <v>551</v>
      </c>
      <c r="H128" s="13"/>
    </row>
    <row r="129" spans="4:6" ht="12.75">
      <c r="D129" s="21"/>
      <c r="E129" s="21"/>
      <c r="F129" s="14"/>
    </row>
    <row r="130" spans="1:6" ht="12.75">
      <c r="A130" s="13" t="s">
        <v>42</v>
      </c>
      <c r="B130" s="15"/>
      <c r="D130" s="21"/>
      <c r="E130" s="21"/>
      <c r="F130" s="14"/>
    </row>
    <row r="131" spans="2:7" ht="12.75">
      <c r="B131" s="14" t="s">
        <v>100</v>
      </c>
      <c r="D131" s="21"/>
      <c r="E131" s="21"/>
      <c r="F131" s="17">
        <v>-914</v>
      </c>
      <c r="G131" s="17">
        <v>-143</v>
      </c>
    </row>
    <row r="132" spans="2:7" ht="12.75">
      <c r="B132" s="14" t="s">
        <v>116</v>
      </c>
      <c r="D132" s="21"/>
      <c r="E132" s="21"/>
      <c r="F132" s="17">
        <v>4171</v>
      </c>
      <c r="G132" s="17"/>
    </row>
    <row r="133" spans="2:8" ht="12.75">
      <c r="B133" s="14" t="s">
        <v>33</v>
      </c>
      <c r="C133" s="13"/>
      <c r="D133" s="22"/>
      <c r="E133" s="22"/>
      <c r="F133" s="17">
        <f>-F121</f>
        <v>2</v>
      </c>
      <c r="G133" s="17">
        <v>1</v>
      </c>
      <c r="H133" s="13"/>
    </row>
    <row r="134" spans="2:7" ht="12.75">
      <c r="B134" s="14" t="s">
        <v>43</v>
      </c>
      <c r="D134" s="21"/>
      <c r="E134" s="21"/>
      <c r="F134" s="40">
        <f>SUM(F131:F133)</f>
        <v>3259</v>
      </c>
      <c r="G134" s="40">
        <f>SUM(G131:G133)</f>
        <v>-142</v>
      </c>
    </row>
    <row r="135" spans="4:6" ht="12.75">
      <c r="D135" s="21"/>
      <c r="E135" s="21"/>
      <c r="F135" s="14"/>
    </row>
    <row r="136" spans="1:6" ht="12.75">
      <c r="A136" s="13" t="s">
        <v>44</v>
      </c>
      <c r="B136" s="15"/>
      <c r="D136" s="21"/>
      <c r="E136" s="21"/>
      <c r="F136" s="14"/>
    </row>
    <row r="137" spans="2:8" ht="12.75">
      <c r="B137" s="14" t="s">
        <v>92</v>
      </c>
      <c r="C137" s="13"/>
      <c r="D137" s="22"/>
      <c r="E137" s="22"/>
      <c r="F137" s="17">
        <f>260-72+1</f>
        <v>189</v>
      </c>
      <c r="G137" s="9">
        <v>-48</v>
      </c>
      <c r="H137" s="13"/>
    </row>
    <row r="138" spans="2:7" ht="12.75">
      <c r="B138" s="14" t="s">
        <v>102</v>
      </c>
      <c r="D138" s="21"/>
      <c r="E138" s="21"/>
      <c r="F138" s="17">
        <f>-2700-2768</f>
        <v>-5468</v>
      </c>
      <c r="G138" s="17">
        <v>-2150</v>
      </c>
    </row>
    <row r="139" spans="2:7" ht="12.75">
      <c r="B139" s="14" t="s">
        <v>50</v>
      </c>
      <c r="D139" s="21"/>
      <c r="E139" s="21"/>
      <c r="F139" s="40">
        <f>SUM(F137:F138)</f>
        <v>-5279</v>
      </c>
      <c r="G139" s="40">
        <f>SUM(G137:G138)</f>
        <v>-2198</v>
      </c>
    </row>
    <row r="140" spans="4:6" ht="12.75">
      <c r="D140" s="21"/>
      <c r="E140" s="21"/>
      <c r="F140" s="14"/>
    </row>
    <row r="141" spans="1:7" ht="12.75">
      <c r="A141" s="14" t="s">
        <v>45</v>
      </c>
      <c r="D141" s="21"/>
      <c r="E141" s="21"/>
      <c r="F141" s="17">
        <f>+F139+F134+F128</f>
        <v>-7200</v>
      </c>
      <c r="G141" s="17">
        <f>+G139+G134+G128</f>
        <v>-1789</v>
      </c>
    </row>
    <row r="142" spans="4:6" ht="12.75">
      <c r="D142" s="21"/>
      <c r="E142" s="21"/>
      <c r="F142" s="14"/>
    </row>
    <row r="143" spans="1:7" ht="12.75">
      <c r="A143" s="14" t="s">
        <v>46</v>
      </c>
      <c r="D143" s="21"/>
      <c r="E143" s="21"/>
      <c r="F143" s="9">
        <v>-1595</v>
      </c>
      <c r="G143" s="9">
        <v>-6121</v>
      </c>
    </row>
    <row r="144" spans="4:6" ht="12.75">
      <c r="D144" s="21"/>
      <c r="E144" s="21"/>
      <c r="F144" s="14"/>
    </row>
    <row r="145" spans="1:7" ht="12.75">
      <c r="A145" s="14" t="s">
        <v>47</v>
      </c>
      <c r="D145" s="21"/>
      <c r="E145" s="21"/>
      <c r="F145" s="11">
        <f>SUM(F140:F144)</f>
        <v>-8795</v>
      </c>
      <c r="G145" s="11">
        <f>SUM(G140:G144)</f>
        <v>-7910</v>
      </c>
    </row>
    <row r="146" spans="4:7" ht="12.75">
      <c r="D146" s="21"/>
      <c r="E146" s="21"/>
      <c r="F146" s="16">
        <f>-8795-F145</f>
        <v>0</v>
      </c>
      <c r="G146" s="16">
        <f>-7910-G145</f>
        <v>0</v>
      </c>
    </row>
    <row r="147" spans="4:7" ht="12.75">
      <c r="D147" s="21"/>
      <c r="E147" s="21"/>
      <c r="F147" s="16"/>
      <c r="G147" s="17"/>
    </row>
    <row r="148" spans="2:7" ht="12.75">
      <c r="B148" s="1"/>
      <c r="C148" s="1"/>
      <c r="D148" s="1"/>
      <c r="E148" s="1"/>
      <c r="F148" s="1"/>
      <c r="G148" s="50"/>
    </row>
    <row r="149" spans="1:7" ht="12.75">
      <c r="A149" s="13" t="s">
        <v>48</v>
      </c>
      <c r="B149" s="13"/>
      <c r="D149" s="21"/>
      <c r="E149" s="21"/>
      <c r="F149" s="16"/>
      <c r="G149" s="21"/>
    </row>
    <row r="150" spans="1:7" ht="12.75">
      <c r="A150" s="35" t="s">
        <v>64</v>
      </c>
      <c r="B150" s="13"/>
      <c r="D150" s="21"/>
      <c r="E150" s="21"/>
      <c r="F150" s="16"/>
      <c r="G150" s="21"/>
    </row>
    <row r="151" spans="4:7" ht="12.75">
      <c r="D151" s="21"/>
      <c r="E151" s="21"/>
      <c r="F151" s="16"/>
      <c r="G151" s="21"/>
    </row>
    <row r="152" spans="1:7" ht="12.75">
      <c r="A152" s="13" t="s">
        <v>61</v>
      </c>
      <c r="D152" s="21"/>
      <c r="E152" s="21"/>
      <c r="F152" s="16"/>
      <c r="G152" s="21"/>
    </row>
    <row r="153" spans="1:7" ht="12.75">
      <c r="A153" s="13" t="s">
        <v>104</v>
      </c>
      <c r="D153" s="21"/>
      <c r="E153" s="21"/>
      <c r="F153" s="14"/>
      <c r="G153" s="21"/>
    </row>
    <row r="155" ht="12.75">
      <c r="A155" s="13" t="str">
        <f>+A1</f>
        <v>JOHN MASTER INDUSTRIES BERHAD - CO . NO. 114842-H</v>
      </c>
    </row>
    <row r="156" ht="12.75">
      <c r="A156" s="13"/>
    </row>
    <row r="157" ht="12.75">
      <c r="A157" s="13" t="s">
        <v>108</v>
      </c>
    </row>
    <row r="158" ht="12.75">
      <c r="A158" s="13" t="s">
        <v>115</v>
      </c>
    </row>
    <row r="159" ht="12.75">
      <c r="A159" s="13" t="s">
        <v>2</v>
      </c>
    </row>
    <row r="160" ht="12.75">
      <c r="A160" s="13"/>
    </row>
    <row r="161" spans="5:7" ht="12.75">
      <c r="E161" s="35" t="s">
        <v>53</v>
      </c>
      <c r="F161" s="1"/>
      <c r="G161" s="35" t="s">
        <v>67</v>
      </c>
    </row>
    <row r="162" spans="5:8" ht="12.75">
      <c r="E162" s="34" t="s">
        <v>26</v>
      </c>
      <c r="F162" s="10" t="s">
        <v>28</v>
      </c>
      <c r="G162" s="34" t="s">
        <v>34</v>
      </c>
      <c r="H162" s="34" t="s">
        <v>35</v>
      </c>
    </row>
    <row r="163" spans="5:8" ht="12.75">
      <c r="E163" s="34"/>
      <c r="F163" s="10"/>
      <c r="G163" s="34" t="s">
        <v>36</v>
      </c>
      <c r="H163" s="34"/>
    </row>
    <row r="164" spans="5:8" ht="12.75">
      <c r="E164" s="34" t="s">
        <v>37</v>
      </c>
      <c r="F164" s="34" t="s">
        <v>37</v>
      </c>
      <c r="G164" s="34" t="s">
        <v>37</v>
      </c>
      <c r="H164" s="34" t="s">
        <v>37</v>
      </c>
    </row>
    <row r="166" spans="2:8" ht="12.75">
      <c r="B166" s="14" t="s">
        <v>106</v>
      </c>
      <c r="E166" s="9">
        <v>72933</v>
      </c>
      <c r="F166" s="9">
        <v>2656</v>
      </c>
      <c r="G166" s="9">
        <v>39144</v>
      </c>
      <c r="H166" s="9">
        <f>SUM(E166:G166)</f>
        <v>114733</v>
      </c>
    </row>
    <row r="167" spans="2:8" ht="12.75">
      <c r="B167" s="14" t="s">
        <v>101</v>
      </c>
      <c r="E167" s="9">
        <v>0</v>
      </c>
      <c r="F167" s="9">
        <v>0</v>
      </c>
      <c r="G167" s="9">
        <f>+G37</f>
        <v>378</v>
      </c>
      <c r="H167" s="9">
        <f>SUM(E167:G167)</f>
        <v>378</v>
      </c>
    </row>
    <row r="168" spans="5:8" ht="12.75">
      <c r="E168" s="9"/>
      <c r="G168" s="9"/>
      <c r="H168" s="9"/>
    </row>
    <row r="169" spans="2:8" ht="12.75">
      <c r="B169" s="14" t="s">
        <v>117</v>
      </c>
      <c r="E169" s="11">
        <f>SUM(E166:E168)</f>
        <v>72933</v>
      </c>
      <c r="F169" s="11">
        <f>SUM(F166:F168)</f>
        <v>2656</v>
      </c>
      <c r="G169" s="11">
        <f>SUM(G166:G168)</f>
        <v>39522</v>
      </c>
      <c r="H169" s="11">
        <f>SUM(H166:H168)</f>
        <v>115111</v>
      </c>
    </row>
    <row r="170" spans="7:8" ht="12.75">
      <c r="G170" s="17"/>
      <c r="H170" s="17">
        <f>+H169-F87</f>
        <v>0</v>
      </c>
    </row>
    <row r="171" spans="7:8" ht="12.75">
      <c r="G171" s="17"/>
      <c r="H171" s="17"/>
    </row>
    <row r="172" spans="2:8" ht="12.75">
      <c r="B172" s="14" t="s">
        <v>93</v>
      </c>
      <c r="E172" s="9">
        <v>72933</v>
      </c>
      <c r="F172" s="9">
        <v>2656</v>
      </c>
      <c r="G172" s="9">
        <v>39929</v>
      </c>
      <c r="H172" s="9">
        <f>SUM(E172:G172)</f>
        <v>115518</v>
      </c>
    </row>
    <row r="173" spans="2:8" ht="12.75">
      <c r="B173" s="14" t="s">
        <v>101</v>
      </c>
      <c r="E173" s="9">
        <v>0</v>
      </c>
      <c r="F173" s="9">
        <v>0</v>
      </c>
      <c r="G173" s="9">
        <v>65</v>
      </c>
      <c r="H173" s="9">
        <f>SUM(E173:G173)</f>
        <v>65</v>
      </c>
    </row>
    <row r="174" spans="5:8" ht="12.75">
      <c r="E174" s="9"/>
      <c r="G174" s="9"/>
      <c r="H174" s="9"/>
    </row>
    <row r="175" spans="2:8" ht="12.75">
      <c r="B175" s="14" t="s">
        <v>118</v>
      </c>
      <c r="E175" s="11">
        <f>SUM(E172:E174)</f>
        <v>72933</v>
      </c>
      <c r="F175" s="11">
        <f>SUM(F172:F174)</f>
        <v>2656</v>
      </c>
      <c r="G175" s="11">
        <f>SUM(G172:G174)</f>
        <v>39994</v>
      </c>
      <c r="H175" s="11">
        <f>SUM(H172:H174)</f>
        <v>115583</v>
      </c>
    </row>
    <row r="176" spans="5:8" ht="12.75">
      <c r="E176" s="9">
        <f>+E175-E166</f>
        <v>0</v>
      </c>
      <c r="F176" s="9">
        <f>+F175-F166</f>
        <v>0</v>
      </c>
      <c r="G176" s="9">
        <v>0</v>
      </c>
      <c r="H176" s="9">
        <f>115583-H175</f>
        <v>0</v>
      </c>
    </row>
    <row r="177" spans="7:8" ht="12.75">
      <c r="G177" s="17"/>
      <c r="H177" s="17"/>
    </row>
    <row r="178" ht="12.75">
      <c r="A178" s="13" t="s">
        <v>61</v>
      </c>
    </row>
    <row r="179" ht="12.75">
      <c r="A179" s="13" t="s">
        <v>104</v>
      </c>
    </row>
  </sheetData>
  <printOptions/>
  <pageMargins left="0.47" right="0.25" top="0.61" bottom="0.55" header="0.5" footer="0.25"/>
  <pageSetup horizontalDpi="600" verticalDpi="600" orientation="portrait" paperSize="9" scale="90" r:id="rId1"/>
  <headerFooter alignWithMargins="0">
    <oddFooter>&amp;C&amp;F</oddFooter>
  </headerFooter>
  <rowBreaks count="3" manualBreakCount="3">
    <brk id="47" max="255" man="1"/>
    <brk id="105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J37"/>
  <sheetViews>
    <sheetView workbookViewId="0" topLeftCell="A7">
      <selection activeCell="G9" sqref="G9"/>
    </sheetView>
  </sheetViews>
  <sheetFormatPr defaultColWidth="9.140625" defaultRowHeight="12.75"/>
  <cols>
    <col min="1" max="1" width="7.421875" style="0" customWidth="1"/>
    <col min="2" max="2" width="3.140625" style="43" customWidth="1"/>
  </cols>
  <sheetData>
    <row r="3" spans="1:3" ht="12.75">
      <c r="A3" t="s">
        <v>68</v>
      </c>
      <c r="B3" s="44" t="s">
        <v>72</v>
      </c>
      <c r="C3" t="s">
        <v>73</v>
      </c>
    </row>
    <row r="4" ht="12.75">
      <c r="C4" t="s">
        <v>74</v>
      </c>
    </row>
    <row r="6" spans="1:3" ht="12.75">
      <c r="A6" t="s">
        <v>69</v>
      </c>
      <c r="B6" s="44" t="s">
        <v>72</v>
      </c>
      <c r="C6" t="s">
        <v>75</v>
      </c>
    </row>
    <row r="7" spans="2:3" ht="12.75">
      <c r="B7" s="44"/>
      <c r="C7" t="s">
        <v>91</v>
      </c>
    </row>
    <row r="9" spans="1:2" ht="12.75">
      <c r="A9" t="s">
        <v>70</v>
      </c>
      <c r="B9" s="44" t="s">
        <v>72</v>
      </c>
    </row>
    <row r="11" spans="1:3" ht="12.75">
      <c r="A11" t="s">
        <v>71</v>
      </c>
      <c r="B11" s="44" t="s">
        <v>72</v>
      </c>
      <c r="C11" t="s">
        <v>76</v>
      </c>
    </row>
    <row r="12" spans="1:10" ht="12.75">
      <c r="A12" s="45"/>
      <c r="B12" s="46"/>
      <c r="C12" s="45"/>
      <c r="D12" s="45"/>
      <c r="E12" s="45"/>
      <c r="F12" s="45"/>
      <c r="G12" s="45"/>
      <c r="H12" s="45"/>
      <c r="I12" s="45"/>
      <c r="J12" s="45"/>
    </row>
    <row r="14" ht="12.75">
      <c r="A14" t="s">
        <v>77</v>
      </c>
    </row>
    <row r="16" spans="1:9" ht="12.75">
      <c r="A16" s="42" t="s">
        <v>79</v>
      </c>
      <c r="B16" s="47" t="s">
        <v>78</v>
      </c>
      <c r="H16">
        <v>5</v>
      </c>
      <c r="I16" t="s">
        <v>82</v>
      </c>
    </row>
    <row r="17" ht="12.75">
      <c r="B17" s="47" t="s">
        <v>80</v>
      </c>
    </row>
    <row r="18" ht="12.75">
      <c r="B18" s="47" t="s">
        <v>81</v>
      </c>
    </row>
    <row r="19" ht="12.75">
      <c r="B19" s="47"/>
    </row>
    <row r="20" spans="1:9" ht="12.75">
      <c r="A20" s="42" t="s">
        <v>83</v>
      </c>
      <c r="B20" s="47" t="s">
        <v>84</v>
      </c>
      <c r="H20">
        <v>8</v>
      </c>
      <c r="I20" t="s">
        <v>82</v>
      </c>
    </row>
    <row r="21" ht="12.75">
      <c r="B21" s="47"/>
    </row>
    <row r="22" spans="1:9" ht="12.75">
      <c r="A22" s="42" t="s">
        <v>86</v>
      </c>
      <c r="B22" s="47" t="s">
        <v>85</v>
      </c>
      <c r="H22">
        <v>4</v>
      </c>
      <c r="I22" t="s">
        <v>82</v>
      </c>
    </row>
    <row r="23" ht="12.75">
      <c r="B23" s="47"/>
    </row>
    <row r="24" spans="1:9" ht="12.75">
      <c r="A24" s="42" t="s">
        <v>87</v>
      </c>
      <c r="B24" s="47" t="s">
        <v>88</v>
      </c>
      <c r="H24">
        <v>2</v>
      </c>
      <c r="I24" t="s">
        <v>82</v>
      </c>
    </row>
    <row r="25" ht="12.75">
      <c r="B25" s="47"/>
    </row>
    <row r="26" spans="2:9" ht="12.75">
      <c r="B26" s="47"/>
      <c r="H26" s="48">
        <f>SUM(H16:H25)</f>
        <v>19</v>
      </c>
      <c r="I26" t="s">
        <v>82</v>
      </c>
    </row>
    <row r="27" spans="2:8" ht="12.75">
      <c r="B27" s="47"/>
      <c r="H27" s="3"/>
    </row>
    <row r="28" ht="12.75">
      <c r="B28" s="47"/>
    </row>
    <row r="29" spans="1:2" ht="12.75">
      <c r="A29" t="s">
        <v>89</v>
      </c>
      <c r="B29" s="47"/>
    </row>
    <row r="30" ht="12.75">
      <c r="B30" s="47"/>
    </row>
    <row r="31" spans="1:2" ht="12.75">
      <c r="A31" t="s">
        <v>90</v>
      </c>
      <c r="B31" s="47"/>
    </row>
    <row r="32" ht="12.75">
      <c r="B32" s="47"/>
    </row>
    <row r="33" ht="12.75">
      <c r="B33" s="47"/>
    </row>
    <row r="34" ht="12.75">
      <c r="B34" s="47"/>
    </row>
    <row r="35" ht="12.75">
      <c r="B35" s="47"/>
    </row>
    <row r="36" ht="12.75">
      <c r="B36" s="47"/>
    </row>
    <row r="37" ht="12.75">
      <c r="B37" s="47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Chen</cp:lastModifiedBy>
  <cp:lastPrinted>2004-11-22T05:14:48Z</cp:lastPrinted>
  <dcterms:created xsi:type="dcterms:W3CDTF">2002-11-07T06:45:55Z</dcterms:created>
  <dcterms:modified xsi:type="dcterms:W3CDTF">2004-11-22T05:14:50Z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-2048676647</vt:i4>
  </property>
  <property fmtid="{D5CDD505-2E9C-101B-9397-08002B2CF9AE}" pid="3" name="_EmailSubject">
    <vt:lpwstr>Announcement</vt:lpwstr>
  </property>
  <property fmtid="{D5CDD505-2E9C-101B-9397-08002B2CF9AE}" pid="4" name="_AuthorEmail">
    <vt:lpwstr>yap@jmib.com</vt:lpwstr>
  </property>
  <property fmtid="{D5CDD505-2E9C-101B-9397-08002B2CF9AE}" pid="5" name="_AuthorEmailDisplayName">
    <vt:lpwstr>SC Yap</vt:lpwstr>
  </property>
</Properties>
</file>